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nationalenergyso.sharepoint.com/sites/GRP-INT-UK-CodeAdministrator/CUSC/3. CUSC Modifications/CMP453 - To Bill BSUoS on a net basis at BSC Trading Units/09. CAC - Code Administrator Consultation/"/>
    </mc:Choice>
  </mc:AlternateContent>
  <xr:revisionPtr revIDLastSave="3" documentId="13_ncr:1_{5EA7E302-297D-461B-9B19-F3A6EC03A34F}" xr6:coauthVersionLast="47" xr6:coauthVersionMax="47" xr10:uidLastSave="{85CF447C-E7CE-4384-8433-AA23B7121455}"/>
  <bookViews>
    <workbookView xWindow="-28920" yWindow="-120" windowWidth="29040" windowHeight="15840" xr2:uid="{FA024DCF-777D-4BF5-B164-23C99ECEA61E}"/>
  </bookViews>
  <sheets>
    <sheet name="Data input" sheetId="1" r:id="rId1"/>
    <sheet name="Do not share&gt;&gt;" sheetId="3" state="hidden" r:id="rId2"/>
    <sheet name="Data analysis" sheetId="2" state="hidden" r:id="rId3"/>
    <sheet name="Co-pilot prompt" sheetId="4" state="hidden" r:id="rId4"/>
    <sheet name="Co-pilot prompt examples" sheetId="5" state="hidden" r:id="rId5"/>
  </sheets>
  <definedNames>
    <definedName name="_xlnm._FilterDatabase" localSheetId="3" hidden="1">'Co-pilot prompt'!$A$1:$C$1</definedName>
    <definedName name="_xlnm._FilterDatabase" localSheetId="0" hidden="1">'Data input'!$A$6:$P$14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2" l="1"/>
  <c r="I20" i="2"/>
  <c r="H20" i="2"/>
  <c r="G20" i="2"/>
  <c r="F20" i="2"/>
  <c r="E20" i="2"/>
  <c r="D20" i="2"/>
  <c r="C20" i="2"/>
  <c r="B20" i="2"/>
  <c r="J19" i="2"/>
  <c r="I19" i="2"/>
  <c r="G19" i="2"/>
  <c r="H19" i="2"/>
  <c r="F19" i="2"/>
  <c r="E19" i="2"/>
  <c r="D19" i="2"/>
  <c r="C19" i="2"/>
  <c r="K20" i="2"/>
  <c r="K19" i="2"/>
  <c r="C28" i="2"/>
  <c r="D28" i="2"/>
  <c r="E28" i="2"/>
  <c r="F28" i="2"/>
  <c r="G28" i="2"/>
  <c r="H28" i="2"/>
  <c r="I28" i="2"/>
  <c r="J28" i="2"/>
  <c r="K28" i="2"/>
  <c r="L28" i="2"/>
  <c r="M28" i="2"/>
  <c r="B28" i="2"/>
  <c r="C27" i="2"/>
  <c r="D27" i="2"/>
  <c r="E27" i="2"/>
  <c r="F27" i="2"/>
  <c r="G27" i="2"/>
  <c r="H27" i="2"/>
  <c r="I27" i="2"/>
  <c r="J27" i="2"/>
  <c r="K27" i="2"/>
  <c r="L27" i="2"/>
  <c r="M27" i="2"/>
  <c r="B27" i="2"/>
  <c r="C26" i="2"/>
  <c r="D26" i="2"/>
  <c r="E26" i="2"/>
  <c r="F26" i="2"/>
  <c r="G26" i="2"/>
  <c r="H26" i="2"/>
  <c r="I26" i="2"/>
  <c r="J26" i="2"/>
  <c r="K26" i="2"/>
  <c r="L26" i="2"/>
  <c r="M26" i="2"/>
  <c r="B26" i="2"/>
  <c r="C25" i="2"/>
  <c r="D25" i="2"/>
  <c r="E25" i="2"/>
  <c r="F25" i="2"/>
  <c r="G25" i="2"/>
  <c r="H25" i="2"/>
  <c r="I25" i="2"/>
  <c r="J25" i="2"/>
  <c r="K25" i="2"/>
  <c r="L25" i="2"/>
  <c r="M25" i="2"/>
  <c r="B25" i="2"/>
  <c r="B19" i="2"/>
  <c r="B5" i="2"/>
  <c r="B6" i="2"/>
  <c r="B7" i="2"/>
  <c r="B8" i="2"/>
  <c r="B9" i="2"/>
  <c r="B10" i="2"/>
  <c r="B11" i="2"/>
  <c r="B12" i="2"/>
  <c r="B13" i="2"/>
  <c r="B14" i="2"/>
  <c r="B15" i="2"/>
  <c r="B4" i="2"/>
  <c r="B1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tc={EE63C9BF-1262-4FF5-9357-ADE16DDE1149}</author>
    <author>tc={6CAA1003-EA6C-4C46-A94B-52099F3DE30B}</author>
  </authors>
  <commentList>
    <comment ref="A18" authorId="0" shapeId="0" xr:uid="{EE63C9BF-1262-4FF5-9357-ADE16DDE1149}">
      <text>
        <t>[Threaded comment]
Your version of Excel allows you to read this threaded comment; however, any edits to it will get removed if the file is opened in a newer version of Excel. Learn more: https://go.microsoft.com/fwlink/?linkid=870924
Comment:
    Update depending on AO formating</t>
      </text>
    </comment>
    <comment ref="A20" authorId="1" shapeId="0" xr:uid="{6CAA1003-EA6C-4C46-A94B-52099F3DE30B}">
      <text>
        <t>[Threaded comment]
Your version of Excel allows you to read this threaded comment; however, any edits to it will get removed if the file is opened in a newer version of Excel. Learn more: https://go.microsoft.com/fwlink/?linkid=870924
Comment:
    You will need to update the column X:X for each of the alternatives</t>
      </text>
    </comment>
  </commentList>
</comments>
</file>

<file path=xl/sharedStrings.xml><?xml version="1.0" encoding="utf-8"?>
<sst xmlns="http://schemas.openxmlformats.org/spreadsheetml/2006/main" count="108" uniqueCount="93">
  <si>
    <t>Workgroup Consultation Responses Summary</t>
  </si>
  <si>
    <t>Respondent Details</t>
  </si>
  <si>
    <t>Standard Consultation Questions</t>
  </si>
  <si>
    <t>Specific Consultation Questions</t>
  </si>
  <si>
    <t>Themes</t>
  </si>
  <si>
    <t>Response Number</t>
  </si>
  <si>
    <t>Organisation</t>
  </si>
  <si>
    <t>Name</t>
  </si>
  <si>
    <t>Organisation type</t>
  </si>
  <si>
    <t xml:space="preserve">Q1 - Mark the Objectives which you believe the original solution better facilitates: </t>
  </si>
  <si>
    <t xml:space="preserve">Q1 - Mark the Objectives which you believe the Alternative1 solution better facilitates: </t>
  </si>
  <si>
    <t>Q2 - Do you support the proposed implementation approach?</t>
  </si>
  <si>
    <t xml:space="preserve">Q3 - Do you have any other comments? </t>
  </si>
  <si>
    <t>Q4 - Any alternatives?</t>
  </si>
  <si>
    <t>Q5 - Does the draft legal text satisfy the intent of the modification?</t>
  </si>
  <si>
    <t>Key points</t>
  </si>
  <si>
    <t xml:space="preserve">i) ii) iii)
or 
None
or
No response
</t>
  </si>
  <si>
    <t>Do not share any of the following tabs with other parties these are for Code Governance only</t>
  </si>
  <si>
    <r>
      <rPr>
        <u/>
        <sz val="11"/>
        <color rgb="FFFF0000"/>
        <rFont val="Poppins"/>
        <scheme val="minor"/>
      </rPr>
      <t xml:space="preserve">This will automatically update from the Data input page
</t>
    </r>
    <r>
      <rPr>
        <sz val="11"/>
        <color rgb="FFFF0000"/>
        <rFont val="Poppins"/>
        <scheme val="minor"/>
      </rPr>
      <t xml:space="preserve">
You will need to make sure that all the specific questions are listed</t>
    </r>
  </si>
  <si>
    <t>Count of Industry parties</t>
  </si>
  <si>
    <t>Consumer body</t>
  </si>
  <si>
    <t>Demand</t>
  </si>
  <si>
    <t>Distribution Network Operator</t>
  </si>
  <si>
    <t>Generator</t>
  </si>
  <si>
    <t>Industry Body</t>
  </si>
  <si>
    <t>Interconnector</t>
  </si>
  <si>
    <t>Storage</t>
  </si>
  <si>
    <t>Supplier</t>
  </si>
  <si>
    <t>System Operator</t>
  </si>
  <si>
    <t>Transmission Owner</t>
  </si>
  <si>
    <t>Virtual Lead Party</t>
  </si>
  <si>
    <t>Other</t>
  </si>
  <si>
    <t>Total</t>
  </si>
  <si>
    <t>Question 1</t>
  </si>
  <si>
    <t>None</t>
  </si>
  <si>
    <t>i</t>
  </si>
  <si>
    <t>ii</t>
  </si>
  <si>
    <t>iii</t>
  </si>
  <si>
    <t>iv</t>
  </si>
  <si>
    <t>v</t>
  </si>
  <si>
    <t>vi</t>
  </si>
  <si>
    <t>vii</t>
  </si>
  <si>
    <t>viii</t>
  </si>
  <si>
    <t>No response</t>
  </si>
  <si>
    <t>Original</t>
  </si>
  <si>
    <t>Alternative X</t>
  </si>
  <si>
    <t>Yes</t>
  </si>
  <si>
    <t>No</t>
  </si>
  <si>
    <r>
      <rPr>
        <b/>
        <sz val="11"/>
        <color rgb="FFFF0000"/>
        <rFont val="Poppins"/>
        <scheme val="minor"/>
      </rPr>
      <t>This will not automatically update, if you have changed the Data input page you will been to redo</t>
    </r>
    <r>
      <rPr>
        <sz val="11"/>
        <color rgb="FFFF0000"/>
        <rFont val="Poppins"/>
        <scheme val="minor"/>
      </rPr>
      <t xml:space="preserve">
Copy Q2 onwards and then paste with values only</t>
    </r>
  </si>
  <si>
    <r>
      <rPr>
        <b/>
        <sz val="11"/>
        <color rgb="FFFF0000"/>
        <rFont val="Poppins"/>
        <scheme val="minor"/>
      </rPr>
      <t>This will not automatically update, if you have changed the Data input page you will been to redo</t>
    </r>
    <r>
      <rPr>
        <sz val="11"/>
        <color rgb="FFFF0000"/>
        <rFont val="Poppins"/>
        <scheme val="minor"/>
      </rPr>
      <t xml:space="preserve">
You will need transpose paste the values only above</t>
    </r>
  </si>
  <si>
    <t>Outcome</t>
  </si>
  <si>
    <t>Prompt ref</t>
  </si>
  <si>
    <t>Prompt</t>
  </si>
  <si>
    <t>Summarised responses to each question that has been answered with a written response, which can be copied and pasted into the Excel responses summary sheet.</t>
  </si>
  <si>
    <t>Summarise the responses to questions X and X, in the format of one bullet point per question and write it concisely. Briefly include context from the question.</t>
  </si>
  <si>
    <t>Summarised responses to each question that has been answered with a written response in table format, which can be copied and pasted directly into the table in the Excel response summary spreadsheet.</t>
  </si>
  <si>
    <t>Summarise the responses to questions X and X, in table format with one clolumn, with one question per row and write it concisely. Do not include the question within the table</t>
  </si>
  <si>
    <t>Use this if the summarised responses are too long</t>
  </si>
  <si>
    <t>Make it more conscise</t>
  </si>
  <si>
    <t>Example output of prompt 1</t>
  </si>
  <si>
    <t>Example of the output of prompt 2</t>
  </si>
  <si>
    <t>NESO</t>
  </si>
  <si>
    <t>Triton Power</t>
  </si>
  <si>
    <t>Andy Dudkowsky</t>
  </si>
  <si>
    <t xml:space="preserve">None
</t>
  </si>
  <si>
    <t xml:space="preserve"> No</t>
  </si>
  <si>
    <t xml:space="preserve">Yes </t>
  </si>
  <si>
    <t>Q6 - Do you agree with the Workgroup's assessment that the modification does not impact the Electricity Balancing Regulation (EBR) Article 18 terms and conditions held within the Code?</t>
  </si>
  <si>
    <t>Q7 -Do you agree that this modification has no impact on competition in generation?</t>
  </si>
  <si>
    <t>Q8 - Do you believe there is a risk that implementing this modification will create an incentive that others could use to reduce BSUoS (and therefore impose more BSUoS on a smaller group of payees) ?</t>
  </si>
  <si>
    <t xml:space="preserve">Q9 - How to better define who is eligible for this functionality. Do you prefer:
a) Any trading unit defined as a class 1-3 or a class 6 trading unit.
Or
b) Any trading unit that shares the same connection point?
</t>
  </si>
  <si>
    <t>Q10 - Do you agree that the modification results in more cost reflective charging of BSUoS for customers who do not use the Total System by virtue of their connection agreement?</t>
  </si>
  <si>
    <t xml:space="preserve">No </t>
  </si>
  <si>
    <t>B</t>
  </si>
  <si>
    <t>Matthew Foster</t>
  </si>
  <si>
    <t xml:space="preserve">Generator </t>
  </si>
  <si>
    <t>d, e, f, h</t>
  </si>
  <si>
    <t>A</t>
  </si>
  <si>
    <t xml:space="preserve">To achieve the proposed implementation date of April 2026, a decision would be required by September 2026 to allow sufficient time for system implementation. Any extentsion to the proposed implementation date (April 2026) would pose a significant risk. </t>
  </si>
  <si>
    <t>Respondent does not believe that the original proposal supports objectives d) and e) and is neutral on objectives f), g), and h)</t>
  </si>
  <si>
    <t>Respondent disagrees that the modification has no impact on competetion in generation. The modification impacts competition in generation by creating a barrier to entry for more efficient generators</t>
  </si>
  <si>
    <t>The modification does not result in more cost-reflective charging of BSUoS for customers who do not use the Total System</t>
  </si>
  <si>
    <t>The modification needs to ensure that the scope of beneficiaries is well-defined to avoid BSUoS being imposed on a dwindling number of customers</t>
  </si>
  <si>
    <t>Respondent does not think there is a Risk of Incentive to Reduce BSUoS as customers are not creating the charges and should not be unfairly levied</t>
  </si>
  <si>
    <t>Respondent has a preference for option A, which is clearer in defining units where the point of connection is shared</t>
  </si>
  <si>
    <t>Respondent agrees that the modification is more Cost Reflective Charging of BSUoS as customers not using the Total System should not be paying for it</t>
  </si>
  <si>
    <t xml:space="preserve">The Respondent believes that the draft legal text satifies the intent of the modification. </t>
  </si>
  <si>
    <t>The Respondent notes that there is a risk that the modification will create an incentive for others to reduce BSUoS, shifting the burden onto fewer participants</t>
  </si>
  <si>
    <t>The Respondent believes this modification improves competition by correctly charging balancing costs, enhances cost reflectivity, avoids unnecessary rewiring costs, and improves efficiency</t>
  </si>
  <si>
    <t>The Respondent believes It should be implemented as soon as possible to benefit customers</t>
  </si>
  <si>
    <t xml:space="preserve">Respondent thinks option (b) as this defines the  eligibility based on trading units that share the same connection point </t>
  </si>
  <si>
    <t>CMP453: To Bill BSUoS on a net basis at BSC Trading Units</t>
  </si>
  <si>
    <t>Consultation date: 14 July 2025 - 04 August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</si>
</sst>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Poppins"/>
      <family val="2"/>
      <scheme val="minor"/>
    </font>
    <font>
      <sz val="11"/>
      <color rgb="FF000000"/>
      <name val="Poppins"/>
      <family val="2"/>
      <scheme val="minor"/>
    </font>
    <font>
      <b/>
      <sz val="20"/>
      <color theme="4"/>
      <name val="Poppins"/>
      <family val="2"/>
      <scheme val="minor"/>
    </font>
    <font>
      <b/>
      <sz val="22"/>
      <color theme="4"/>
      <name val="Poppins"/>
      <family val="2"/>
      <scheme val="minor"/>
    </font>
    <font>
      <sz val="22"/>
      <color theme="1"/>
      <name val="Poppins"/>
      <family val="2"/>
      <scheme val="minor"/>
    </font>
    <font>
      <b/>
      <sz val="12"/>
      <color theme="0"/>
      <name val="Poppins"/>
      <family val="2"/>
      <scheme val="minor"/>
    </font>
    <font>
      <b/>
      <sz val="12"/>
      <name val="Poppins"/>
      <family val="2"/>
      <scheme val="minor"/>
    </font>
    <font>
      <sz val="8"/>
      <name val="Poppins"/>
      <family val="2"/>
      <scheme val="minor"/>
    </font>
    <font>
      <b/>
      <sz val="11"/>
      <color rgb="FFFF0000"/>
      <name val="Poppins"/>
      <scheme val="minor"/>
    </font>
    <font>
      <sz val="11"/>
      <color rgb="FFFF0000"/>
      <name val="Poppins"/>
      <scheme val="minor"/>
    </font>
    <font>
      <u/>
      <sz val="11"/>
      <color rgb="FFFF0000"/>
      <name val="Poppins"/>
      <scheme val="minor"/>
    </font>
    <font>
      <sz val="11"/>
      <color theme="1"/>
      <name val="Poppins"/>
      <scheme val="minor"/>
    </font>
    <font>
      <sz val="12"/>
      <name val="Poppins"/>
      <scheme val="minor"/>
    </font>
    <font>
      <sz val="9"/>
      <color theme="1"/>
      <name val="Poppins"/>
      <scheme val="minor"/>
    </font>
    <font>
      <b/>
      <sz val="11"/>
      <color theme="1"/>
      <name val="Poppins"/>
      <scheme val="minor"/>
    </font>
    <font>
      <b/>
      <sz val="11"/>
      <color theme="1"/>
      <name val="Poppins"/>
      <family val="2"/>
      <scheme val="minor"/>
    </font>
    <font>
      <sz val="11"/>
      <name val="Poppins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/>
    </xf>
    <xf numFmtId="0" fontId="0" fillId="2" borderId="4" xfId="0" applyFill="1" applyBorder="1" applyAlignment="1">
      <alignment horizontal="left" vertical="top" wrapText="1"/>
    </xf>
    <xf numFmtId="0" fontId="0" fillId="2" borderId="0" xfId="0" applyFill="1" applyAlignment="1">
      <alignment horizontal="left" vertical="top"/>
    </xf>
    <xf numFmtId="0" fontId="6" fillId="2" borderId="0" xfId="0" applyFont="1" applyFill="1" applyAlignment="1">
      <alignment horizontal="left"/>
    </xf>
    <xf numFmtId="0" fontId="0" fillId="2" borderId="3" xfId="0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2" xfId="0" applyFont="1" applyFill="1" applyBorder="1" applyAlignment="1">
      <alignment horizontal="left"/>
    </xf>
    <xf numFmtId="0" fontId="9" fillId="4" borderId="0" xfId="0" applyFont="1" applyFill="1" applyAlignment="1">
      <alignment wrapText="1"/>
    </xf>
    <xf numFmtId="0" fontId="11" fillId="0" borderId="0" xfId="0" applyFont="1"/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wrapText="1"/>
    </xf>
    <xf numFmtId="0" fontId="14" fillId="0" borderId="0" xfId="0" applyFont="1"/>
    <xf numFmtId="0" fontId="9" fillId="5" borderId="0" xfId="0" applyFont="1" applyFill="1" applyAlignment="1">
      <alignment wrapText="1"/>
    </xf>
    <xf numFmtId="0" fontId="1" fillId="2" borderId="6" xfId="0" applyFont="1" applyFill="1" applyBorder="1" applyAlignment="1">
      <alignment horizontal="left" vertical="top"/>
    </xf>
    <xf numFmtId="0" fontId="0" fillId="0" borderId="0" xfId="0" applyAlignment="1">
      <alignment wrapText="1"/>
    </xf>
    <xf numFmtId="0" fontId="15" fillId="0" borderId="2" xfId="0" applyFont="1" applyBorder="1" applyAlignment="1">
      <alignment wrapText="1"/>
    </xf>
    <xf numFmtId="0" fontId="15" fillId="0" borderId="0" xfId="0" applyFont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11" fillId="2" borderId="11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6" fillId="0" borderId="12" xfId="0" applyFont="1" applyBorder="1" applyAlignment="1">
      <alignment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0" fillId="2" borderId="6" xfId="0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25</xdr:row>
      <xdr:rowOff>67310</xdr:rowOff>
    </xdr:from>
    <xdr:to>
      <xdr:col>6</xdr:col>
      <xdr:colOff>414020</xdr:colOff>
      <xdr:row>38</xdr:row>
      <xdr:rowOff>127292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F7E7FEA-4648-49E5-8913-B9A2BD47C2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610735"/>
          <a:ext cx="4528820" cy="3650907"/>
        </a:xfrm>
        <a:prstGeom prst="rect">
          <a:avLst/>
        </a:prstGeom>
      </xdr:spPr>
    </xdr:pic>
    <xdr:clientData/>
  </xdr:twoCellAnchor>
  <xdr:twoCellAnchor editAs="oneCell">
    <xdr:from>
      <xdr:col>7</xdr:col>
      <xdr:colOff>431800</xdr:colOff>
      <xdr:row>25</xdr:row>
      <xdr:rowOff>77471</xdr:rowOff>
    </xdr:from>
    <xdr:to>
      <xdr:col>10</xdr:col>
      <xdr:colOff>226977</xdr:colOff>
      <xdr:row>38</xdr:row>
      <xdr:rowOff>118745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3952BC3-2BC3-4CBC-A4F4-D23F96FE51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32400" y="4620896"/>
          <a:ext cx="1852577" cy="36321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100331</xdr:rowOff>
    </xdr:from>
    <xdr:to>
      <xdr:col>6</xdr:col>
      <xdr:colOff>410454</xdr:colOff>
      <xdr:row>14</xdr:row>
      <xdr:rowOff>147956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29296D2-6271-45C5-8B38-CE9FC77209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90831"/>
          <a:ext cx="4525254" cy="3638550"/>
        </a:xfrm>
        <a:prstGeom prst="rect">
          <a:avLst/>
        </a:prstGeom>
      </xdr:spPr>
    </xdr:pic>
    <xdr:clientData/>
  </xdr:twoCellAnchor>
  <xdr:twoCellAnchor editAs="oneCell">
    <xdr:from>
      <xdr:col>7</xdr:col>
      <xdr:colOff>440690</xdr:colOff>
      <xdr:row>2</xdr:row>
      <xdr:rowOff>50800</xdr:rowOff>
    </xdr:from>
    <xdr:to>
      <xdr:col>10</xdr:col>
      <xdr:colOff>218440</xdr:colOff>
      <xdr:row>15</xdr:row>
      <xdr:rowOff>135071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035C8A2-7858-42BC-A9BD-BADAADA198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41290" y="422275"/>
          <a:ext cx="1835150" cy="367519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Guidance" id="{5D61FD78-B54B-413B-905A-E774BE71DE1B}" userId="Guidance" providerId="None"/>
</personList>
</file>

<file path=xl/theme/theme1.xml><?xml version="1.0" encoding="utf-8"?>
<a:theme xmlns:a="http://schemas.openxmlformats.org/drawingml/2006/main" name="NESO Poppins">
  <a:themeElements>
    <a:clrScheme name="NESO II">
      <a:dk1>
        <a:sysClr val="windowText" lastClr="000000"/>
      </a:dk1>
      <a:lt1>
        <a:sysClr val="window" lastClr="FFFFFF"/>
      </a:lt1>
      <a:dk2>
        <a:srgbClr val="3F0731"/>
      </a:dk2>
      <a:lt2>
        <a:srgbClr val="070E40"/>
      </a:lt2>
      <a:accent1>
        <a:srgbClr val="3F0731"/>
      </a:accent1>
      <a:accent2>
        <a:srgbClr val="7A3864"/>
      </a:accent2>
      <a:accent3>
        <a:srgbClr val="FF00FF"/>
      </a:accent3>
      <a:accent4>
        <a:srgbClr val="070E40"/>
      </a:accent4>
      <a:accent5>
        <a:srgbClr val="385B16"/>
      </a:accent5>
      <a:accent6>
        <a:srgbClr val="B0322B"/>
      </a:accent6>
      <a:hlink>
        <a:srgbClr val="2CB9FF"/>
      </a:hlink>
      <a:folHlink>
        <a:srgbClr val="3F87AA"/>
      </a:folHlink>
    </a:clrScheme>
    <a:fontScheme name="Custom 1">
      <a:majorFont>
        <a:latin typeface="Poppins"/>
        <a:ea typeface=""/>
        <a:cs typeface=""/>
      </a:majorFont>
      <a:minorFont>
        <a:latin typeface="Poppi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NESO Poppins" id="{6025E0BC-540C-4BDB-B982-44E1699F1C59}" vid="{BA9619D0-E32B-4303-9E5E-ADF8A79F9582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8" dT="2025-04-25T13:16:27.23" personId="{5D61FD78-B54B-413B-905A-E774BE71DE1B}" id="{EE63C9BF-1262-4FF5-9357-ADE16DDE1149}">
    <text>Update depending on AO formating</text>
  </threadedComment>
  <threadedComment ref="A20" dT="2025-03-11T14:41:25.39" personId="{5D61FD78-B54B-413B-905A-E774BE71DE1B}" id="{6CAA1003-EA6C-4C46-A94B-52099F3DE30B}">
    <text>You will need to update the column X:X for each of the alternatives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7AB6C-877C-4568-A324-F54E9F02C6DE}">
  <dimension ref="A1:R19"/>
  <sheetViews>
    <sheetView tabSelected="1" zoomScale="75" zoomScaleNormal="75" workbookViewId="0"/>
  </sheetViews>
  <sheetFormatPr defaultColWidth="9.0703125" defaultRowHeight="21.5" x14ac:dyDescent="0.9"/>
  <cols>
    <col min="1" max="1" width="11.0703125" style="5" customWidth="1"/>
    <col min="2" max="4" width="17.0703125" style="5" customWidth="1"/>
    <col min="5" max="5" width="17.28515625" style="5" customWidth="1"/>
    <col min="6" max="6" width="17.28515625" style="5" hidden="1" customWidth="1"/>
    <col min="7" max="11" width="17.0703125" style="5" customWidth="1"/>
    <col min="12" max="12" width="19" style="5" customWidth="1"/>
    <col min="13" max="15" width="17.0703125" style="5" customWidth="1"/>
    <col min="16" max="16" width="53.0703125" style="6" customWidth="1"/>
    <col min="17" max="16384" width="9.0703125" style="6"/>
  </cols>
  <sheetData>
    <row r="1" spans="1:18" s="3" customFormat="1" ht="42.5" x14ac:dyDescent="1.75">
      <c r="A1" s="1" t="s">
        <v>0</v>
      </c>
      <c r="B1" s="2"/>
      <c r="C1" s="2"/>
      <c r="D1" s="2"/>
    </row>
    <row r="2" spans="1:18" s="3" customFormat="1" ht="42.5" x14ac:dyDescent="1.75">
      <c r="A2" s="1" t="s">
        <v>91</v>
      </c>
      <c r="B2" s="2"/>
      <c r="C2" s="2"/>
      <c r="D2" s="2"/>
    </row>
    <row r="3" spans="1:18" s="3" customFormat="1" ht="42.5" x14ac:dyDescent="1.75">
      <c r="A3" s="9" t="s">
        <v>92</v>
      </c>
      <c r="B3" s="2"/>
      <c r="C3" s="2"/>
      <c r="D3" s="2"/>
    </row>
    <row r="4" spans="1:18" ht="38" x14ac:dyDescent="1.55">
      <c r="A4" s="4"/>
      <c r="P4" s="5"/>
      <c r="Q4" s="5"/>
      <c r="R4" s="5"/>
    </row>
    <row r="5" spans="1:18" ht="23" x14ac:dyDescent="0.95">
      <c r="A5" s="39" t="s">
        <v>1</v>
      </c>
      <c r="B5" s="40"/>
      <c r="C5" s="41"/>
      <c r="D5" s="14"/>
      <c r="E5" s="43" t="s">
        <v>2</v>
      </c>
      <c r="F5" s="44"/>
      <c r="G5" s="44"/>
      <c r="H5" s="44"/>
      <c r="I5" s="44"/>
      <c r="J5" s="45"/>
      <c r="K5" s="39" t="s">
        <v>3</v>
      </c>
      <c r="L5" s="40"/>
      <c r="M5" s="40"/>
      <c r="N5" s="40"/>
      <c r="O5" s="41"/>
      <c r="P5" s="13" t="s">
        <v>4</v>
      </c>
      <c r="Q5" s="5"/>
      <c r="R5" s="5"/>
    </row>
    <row r="6" spans="1:18" ht="409.5" x14ac:dyDescent="0.95">
      <c r="A6" s="13" t="s">
        <v>5</v>
      </c>
      <c r="B6" s="13" t="s">
        <v>6</v>
      </c>
      <c r="C6" s="13" t="s">
        <v>7</v>
      </c>
      <c r="D6" s="13" t="s">
        <v>8</v>
      </c>
      <c r="E6" s="13" t="s">
        <v>9</v>
      </c>
      <c r="F6" s="13" t="s">
        <v>10</v>
      </c>
      <c r="G6" s="13" t="s">
        <v>11</v>
      </c>
      <c r="H6" s="13" t="s">
        <v>12</v>
      </c>
      <c r="I6" s="13" t="s">
        <v>13</v>
      </c>
      <c r="J6" s="13" t="s">
        <v>14</v>
      </c>
      <c r="K6" s="13" t="s">
        <v>67</v>
      </c>
      <c r="L6" s="13" t="s">
        <v>68</v>
      </c>
      <c r="M6" s="13" t="s">
        <v>69</v>
      </c>
      <c r="N6" s="13" t="s">
        <v>70</v>
      </c>
      <c r="O6" s="13" t="s">
        <v>71</v>
      </c>
      <c r="P6" s="15" t="s">
        <v>15</v>
      </c>
    </row>
    <row r="7" spans="1:18" ht="43" x14ac:dyDescent="0.9">
      <c r="A7" s="33">
        <v>1</v>
      </c>
      <c r="B7" s="33" t="s">
        <v>61</v>
      </c>
      <c r="C7" s="33" t="s">
        <v>63</v>
      </c>
      <c r="D7" s="10" t="s">
        <v>28</v>
      </c>
      <c r="E7" s="42" t="s">
        <v>64</v>
      </c>
      <c r="F7" s="42" t="s">
        <v>16</v>
      </c>
      <c r="G7" s="22" t="s">
        <v>46</v>
      </c>
      <c r="H7" s="22" t="s">
        <v>34</v>
      </c>
      <c r="I7" s="22" t="s">
        <v>65</v>
      </c>
      <c r="J7" s="22" t="s">
        <v>66</v>
      </c>
      <c r="K7" s="22" t="s">
        <v>46</v>
      </c>
      <c r="L7" s="22" t="s">
        <v>72</v>
      </c>
      <c r="M7" s="22" t="s">
        <v>66</v>
      </c>
      <c r="N7" s="22" t="s">
        <v>73</v>
      </c>
      <c r="O7" s="22" t="s">
        <v>72</v>
      </c>
      <c r="P7" s="29" t="s">
        <v>79</v>
      </c>
    </row>
    <row r="8" spans="1:18" ht="86" x14ac:dyDescent="0.9">
      <c r="A8" s="33"/>
      <c r="B8" s="33"/>
      <c r="C8" s="33"/>
      <c r="D8" s="10"/>
      <c r="E8" s="33"/>
      <c r="F8" s="33"/>
      <c r="G8" s="11"/>
      <c r="H8" s="11"/>
      <c r="I8" s="11"/>
      <c r="J8" s="11"/>
      <c r="K8" s="11"/>
      <c r="L8" s="11"/>
      <c r="M8" s="11"/>
      <c r="N8" s="11"/>
      <c r="O8" s="11"/>
      <c r="P8" s="29" t="s">
        <v>78</v>
      </c>
    </row>
    <row r="9" spans="1:18" ht="43" x14ac:dyDescent="0.9">
      <c r="A9" s="33"/>
      <c r="B9" s="33"/>
      <c r="C9" s="33"/>
      <c r="D9" s="10"/>
      <c r="E9" s="33"/>
      <c r="F9" s="33"/>
      <c r="G9" s="11"/>
      <c r="H9" s="11"/>
      <c r="I9" s="11"/>
      <c r="J9" s="11"/>
      <c r="K9" s="11"/>
      <c r="L9" s="11"/>
      <c r="M9" s="11"/>
      <c r="N9" s="11"/>
      <c r="O9" s="11"/>
      <c r="P9" s="29" t="s">
        <v>86</v>
      </c>
    </row>
    <row r="10" spans="1:18" ht="86" x14ac:dyDescent="0.9">
      <c r="A10" s="33"/>
      <c r="B10" s="33"/>
      <c r="C10" s="33"/>
      <c r="D10" s="10"/>
      <c r="E10" s="33"/>
      <c r="F10" s="33"/>
      <c r="G10" s="11"/>
      <c r="H10" s="11"/>
      <c r="I10" s="11"/>
      <c r="J10" s="11"/>
      <c r="K10" s="11"/>
      <c r="L10" s="11"/>
      <c r="M10" s="11"/>
      <c r="N10" s="11"/>
      <c r="O10" s="11"/>
      <c r="P10" s="30" t="s">
        <v>80</v>
      </c>
    </row>
    <row r="11" spans="1:18" ht="64.5" x14ac:dyDescent="0.9">
      <c r="A11" s="33"/>
      <c r="B11" s="33"/>
      <c r="C11" s="33"/>
      <c r="D11" s="10"/>
      <c r="E11" s="33"/>
      <c r="F11" s="33"/>
      <c r="G11" s="11"/>
      <c r="H11" s="11"/>
      <c r="I11" s="11"/>
      <c r="J11" s="11"/>
      <c r="K11" s="11"/>
      <c r="L11" s="11"/>
      <c r="M11" s="11"/>
      <c r="N11" s="11"/>
      <c r="O11" s="11"/>
      <c r="P11" s="30" t="s">
        <v>87</v>
      </c>
    </row>
    <row r="12" spans="1:18" ht="43" x14ac:dyDescent="0.9">
      <c r="A12" s="33"/>
      <c r="B12" s="33"/>
      <c r="C12" s="33"/>
      <c r="D12" s="10"/>
      <c r="E12" s="33"/>
      <c r="F12" s="33"/>
      <c r="G12" s="11"/>
      <c r="H12" s="11"/>
      <c r="I12" s="11"/>
      <c r="J12" s="11"/>
      <c r="K12" s="11"/>
      <c r="L12" s="11"/>
      <c r="M12" s="11"/>
      <c r="N12" s="11"/>
      <c r="O12" s="11"/>
      <c r="P12" s="28" t="s">
        <v>90</v>
      </c>
    </row>
    <row r="13" spans="1:18" ht="43" x14ac:dyDescent="0.9">
      <c r="A13" s="33"/>
      <c r="B13" s="33"/>
      <c r="C13" s="33"/>
      <c r="D13" s="10"/>
      <c r="E13" s="33"/>
      <c r="F13" s="33"/>
      <c r="G13" s="11"/>
      <c r="H13" s="11"/>
      <c r="I13" s="11"/>
      <c r="J13" s="11"/>
      <c r="K13" s="11"/>
      <c r="L13" s="11"/>
      <c r="M13" s="11"/>
      <c r="N13" s="11"/>
      <c r="O13" s="11"/>
      <c r="P13" s="28" t="s">
        <v>81</v>
      </c>
    </row>
    <row r="14" spans="1:18" s="8" customFormat="1" ht="64.5" x14ac:dyDescent="0.9">
      <c r="A14" s="34"/>
      <c r="B14" s="34"/>
      <c r="C14" s="34"/>
      <c r="D14" s="7"/>
      <c r="E14" s="34"/>
      <c r="F14" s="34"/>
      <c r="G14" s="12"/>
      <c r="H14" s="12"/>
      <c r="I14" s="12"/>
      <c r="J14" s="12"/>
      <c r="K14" s="12"/>
      <c r="L14" s="12"/>
      <c r="M14" s="12"/>
      <c r="N14" s="12"/>
      <c r="O14" s="12"/>
      <c r="P14" s="31" t="s">
        <v>82</v>
      </c>
    </row>
    <row r="15" spans="1:18" ht="64.5" x14ac:dyDescent="0.9">
      <c r="A15" s="33">
        <v>2</v>
      </c>
      <c r="B15" s="33" t="s">
        <v>62</v>
      </c>
      <c r="C15" s="33" t="s">
        <v>74</v>
      </c>
      <c r="D15" s="10" t="s">
        <v>75</v>
      </c>
      <c r="E15" s="33" t="s">
        <v>76</v>
      </c>
      <c r="F15" s="10"/>
      <c r="G15" s="33" t="s">
        <v>46</v>
      </c>
      <c r="H15" s="35" t="s">
        <v>47</v>
      </c>
      <c r="I15" s="33" t="s">
        <v>72</v>
      </c>
      <c r="J15" s="10" t="s">
        <v>66</v>
      </c>
      <c r="K15" s="33" t="s">
        <v>46</v>
      </c>
      <c r="L15" s="33" t="s">
        <v>46</v>
      </c>
      <c r="M15" s="10" t="s">
        <v>47</v>
      </c>
      <c r="N15" s="10" t="s">
        <v>77</v>
      </c>
      <c r="O15" s="38" t="s">
        <v>46</v>
      </c>
      <c r="P15" s="29" t="s">
        <v>88</v>
      </c>
    </row>
    <row r="16" spans="1:18" ht="43" x14ac:dyDescent="0.9">
      <c r="A16" s="33"/>
      <c r="B16" s="33"/>
      <c r="C16" s="33"/>
      <c r="D16" s="10"/>
      <c r="E16" s="33"/>
      <c r="F16" s="10"/>
      <c r="G16" s="33"/>
      <c r="H16" s="36"/>
      <c r="I16" s="33"/>
      <c r="J16" s="10"/>
      <c r="K16" s="33"/>
      <c r="L16" s="33"/>
      <c r="M16" s="10"/>
      <c r="N16" s="10"/>
      <c r="O16" s="33"/>
      <c r="P16" s="32" t="s">
        <v>89</v>
      </c>
    </row>
    <row r="17" spans="1:16" ht="64.5" x14ac:dyDescent="0.9">
      <c r="A17" s="33"/>
      <c r="B17" s="33"/>
      <c r="C17" s="33"/>
      <c r="D17" s="10"/>
      <c r="E17" s="33"/>
      <c r="F17" s="10"/>
      <c r="G17" s="33"/>
      <c r="H17" s="36"/>
      <c r="I17" s="33"/>
      <c r="J17" s="10"/>
      <c r="K17" s="33"/>
      <c r="L17" s="33"/>
      <c r="M17" s="10"/>
      <c r="N17" s="10"/>
      <c r="O17" s="33"/>
      <c r="P17" s="30" t="s">
        <v>83</v>
      </c>
    </row>
    <row r="18" spans="1:16" ht="43" x14ac:dyDescent="0.9">
      <c r="A18" s="33"/>
      <c r="B18" s="33"/>
      <c r="C18" s="33"/>
      <c r="D18" s="10"/>
      <c r="E18" s="33"/>
      <c r="F18" s="10"/>
      <c r="G18" s="33"/>
      <c r="H18" s="36"/>
      <c r="I18" s="33"/>
      <c r="J18" s="10"/>
      <c r="K18" s="33"/>
      <c r="L18" s="33"/>
      <c r="M18" s="10"/>
      <c r="N18" s="10"/>
      <c r="O18" s="33"/>
      <c r="P18" s="32" t="s">
        <v>84</v>
      </c>
    </row>
    <row r="19" spans="1:16" ht="64.5" x14ac:dyDescent="0.9">
      <c r="A19" s="34"/>
      <c r="B19" s="34"/>
      <c r="C19" s="34"/>
      <c r="D19" s="7"/>
      <c r="E19" s="34"/>
      <c r="F19" s="7"/>
      <c r="G19" s="34"/>
      <c r="H19" s="37"/>
      <c r="I19" s="34"/>
      <c r="J19" s="7"/>
      <c r="K19" s="34"/>
      <c r="L19" s="34"/>
      <c r="M19" s="7"/>
      <c r="N19" s="7"/>
      <c r="O19" s="34"/>
      <c r="P19" s="46" t="s">
        <v>85</v>
      </c>
    </row>
  </sheetData>
  <mergeCells count="18">
    <mergeCell ref="G15:G19"/>
    <mergeCell ref="H15:H19"/>
    <mergeCell ref="I15:I19"/>
    <mergeCell ref="K15:K19"/>
    <mergeCell ref="L15:L19"/>
    <mergeCell ref="K5:O5"/>
    <mergeCell ref="A5:C5"/>
    <mergeCell ref="O15:O19"/>
    <mergeCell ref="C7:C14"/>
    <mergeCell ref="B7:B14"/>
    <mergeCell ref="A7:A14"/>
    <mergeCell ref="E7:E14"/>
    <mergeCell ref="E5:J5"/>
    <mergeCell ref="A15:A19"/>
    <mergeCell ref="B15:B19"/>
    <mergeCell ref="C15:C19"/>
    <mergeCell ref="E15:E19"/>
    <mergeCell ref="F7:F14"/>
  </mergeCells>
  <phoneticPr fontId="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94AC2-29CC-49DF-AD19-4572DE394734}">
  <sheetPr>
    <tabColor rgb="FFFFFF00"/>
  </sheetPr>
  <dimension ref="A1"/>
  <sheetViews>
    <sheetView workbookViewId="0"/>
  </sheetViews>
  <sheetFormatPr defaultRowHeight="21.5" x14ac:dyDescent="0.9"/>
  <cols>
    <col min="1" max="1" width="28.78515625" bestFit="1" customWidth="1"/>
  </cols>
  <sheetData>
    <row r="1" spans="1:1" ht="64.5" x14ac:dyDescent="0.9">
      <c r="A1" s="23" t="s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BAD69-71F6-449C-A935-33A21F24BE08}">
  <dimension ref="A1:M37"/>
  <sheetViews>
    <sheetView topLeftCell="A15" zoomScale="70" zoomScaleNormal="70" workbookViewId="0">
      <selection activeCell="I1" sqref="I1:I1048576"/>
    </sheetView>
  </sheetViews>
  <sheetFormatPr defaultColWidth="8.78515625" defaultRowHeight="21.5" x14ac:dyDescent="0.9"/>
  <cols>
    <col min="1" max="1" width="36" style="17" customWidth="1"/>
    <col min="2" max="16384" width="8.78515625" style="17"/>
  </cols>
  <sheetData>
    <row r="1" spans="1:2" ht="107.5" x14ac:dyDescent="0.9">
      <c r="A1" s="21" t="s">
        <v>18</v>
      </c>
    </row>
    <row r="3" spans="1:2" x14ac:dyDescent="0.9">
      <c r="A3" s="17" t="s">
        <v>19</v>
      </c>
    </row>
    <row r="4" spans="1:2" ht="23" x14ac:dyDescent="0.9">
      <c r="A4" s="18" t="s">
        <v>20</v>
      </c>
      <c r="B4" s="17">
        <f>COUNTIF('Data input'!D:D,A4)</f>
        <v>0</v>
      </c>
    </row>
    <row r="5" spans="1:2" ht="23" x14ac:dyDescent="0.9">
      <c r="A5" s="18" t="s">
        <v>21</v>
      </c>
      <c r="B5" s="17">
        <f>COUNTIF('Data input'!D:D,A5)</f>
        <v>0</v>
      </c>
    </row>
    <row r="6" spans="1:2" ht="23" x14ac:dyDescent="0.9">
      <c r="A6" s="18" t="s">
        <v>22</v>
      </c>
      <c r="B6" s="17">
        <f>COUNTIF('Data input'!D:D,A6)</f>
        <v>0</v>
      </c>
    </row>
    <row r="7" spans="1:2" ht="23" x14ac:dyDescent="0.9">
      <c r="A7" s="18" t="s">
        <v>23</v>
      </c>
      <c r="B7" s="17">
        <f>COUNTIF('Data input'!D:D,A7)</f>
        <v>0</v>
      </c>
    </row>
    <row r="8" spans="1:2" ht="23" x14ac:dyDescent="0.9">
      <c r="A8" s="18" t="s">
        <v>24</v>
      </c>
      <c r="B8" s="17">
        <f>COUNTIF('Data input'!D:D,A8)</f>
        <v>0</v>
      </c>
    </row>
    <row r="9" spans="1:2" ht="23" x14ac:dyDescent="0.9">
      <c r="A9" s="18" t="s">
        <v>25</v>
      </c>
      <c r="B9" s="17">
        <f>COUNTIF('Data input'!D:D,A9)</f>
        <v>0</v>
      </c>
    </row>
    <row r="10" spans="1:2" ht="23" x14ac:dyDescent="0.9">
      <c r="A10" s="18" t="s">
        <v>26</v>
      </c>
      <c r="B10" s="17">
        <f>COUNTIF('Data input'!D:D,A10)</f>
        <v>0</v>
      </c>
    </row>
    <row r="11" spans="1:2" ht="23" x14ac:dyDescent="0.9">
      <c r="A11" s="18" t="s">
        <v>27</v>
      </c>
      <c r="B11" s="17">
        <f>COUNTIF('Data input'!D:D,A11)</f>
        <v>0</v>
      </c>
    </row>
    <row r="12" spans="1:2" ht="23" x14ac:dyDescent="0.9">
      <c r="A12" s="18" t="s">
        <v>28</v>
      </c>
      <c r="B12" s="17">
        <f>COUNTIF('Data input'!D:D,A12)</f>
        <v>1</v>
      </c>
    </row>
    <row r="13" spans="1:2" ht="23" x14ac:dyDescent="0.9">
      <c r="A13" s="18" t="s">
        <v>29</v>
      </c>
      <c r="B13" s="17">
        <f>COUNTIF('Data input'!D:D,A13)</f>
        <v>0</v>
      </c>
    </row>
    <row r="14" spans="1:2" ht="23" x14ac:dyDescent="0.9">
      <c r="A14" s="18" t="s">
        <v>30</v>
      </c>
      <c r="B14" s="17">
        <f>COUNTIF('Data input'!D:D,A14)</f>
        <v>0</v>
      </c>
    </row>
    <row r="15" spans="1:2" ht="23" x14ac:dyDescent="0.9">
      <c r="A15" s="18" t="s">
        <v>31</v>
      </c>
      <c r="B15" s="17">
        <f>COUNTIF('Data input'!D:D,A15)</f>
        <v>0</v>
      </c>
    </row>
    <row r="16" spans="1:2" ht="23" x14ac:dyDescent="0.9">
      <c r="A16" s="18" t="s">
        <v>32</v>
      </c>
      <c r="B16" s="20">
        <f>SUM(B4:B15)</f>
        <v>1</v>
      </c>
    </row>
    <row r="18" spans="1:13" x14ac:dyDescent="0.9">
      <c r="A18" s="17" t="s">
        <v>33</v>
      </c>
      <c r="B18" s="17" t="s">
        <v>34</v>
      </c>
      <c r="C18" s="17" t="s">
        <v>35</v>
      </c>
      <c r="D18" s="17" t="s">
        <v>36</v>
      </c>
      <c r="E18" s="17" t="s">
        <v>37</v>
      </c>
      <c r="F18" s="17" t="s">
        <v>38</v>
      </c>
      <c r="G18" s="17" t="s">
        <v>39</v>
      </c>
      <c r="H18" s="17" t="s">
        <v>40</v>
      </c>
      <c r="I18" s="17" t="s">
        <v>41</v>
      </c>
      <c r="J18" s="17" t="s">
        <v>42</v>
      </c>
      <c r="K18" s="17" t="s">
        <v>43</v>
      </c>
    </row>
    <row r="19" spans="1:13" x14ac:dyDescent="0.9">
      <c r="A19" s="17" t="s">
        <v>44</v>
      </c>
      <c r="B19" s="17">
        <f>COUNTIF('Data input'!E:E,"None")</f>
        <v>0</v>
      </c>
      <c r="C19" s="17">
        <f>COUNTIF('Data input'!E7:E938,"*i)*")</f>
        <v>0</v>
      </c>
      <c r="D19" s="17">
        <f>COUNTIF('Data input'!E7:E938,"*ii)*")</f>
        <v>0</v>
      </c>
      <c r="E19" s="17">
        <f>COUNTIF('Data input'!E7:E938,"*iii)*")</f>
        <v>0</v>
      </c>
      <c r="F19" s="17">
        <f>COUNTIF('Data input'!E7:E938,"*iv)*")</f>
        <v>0</v>
      </c>
      <c r="G19" s="17">
        <f>COUNTIF('Data input'!F7:F938,"*v)*")</f>
        <v>0</v>
      </c>
      <c r="H19" s="17">
        <f>COUNTIF('Data input'!E7:E938,"*vi)*")</f>
        <v>0</v>
      </c>
      <c r="I19" s="17">
        <f>COUNTIF('Data input'!E7:E938,"*vii)*")</f>
        <v>0</v>
      </c>
      <c r="J19" s="17">
        <f>COUNTIF('Data input'!E7:E938,"*viii)*")</f>
        <v>0</v>
      </c>
      <c r="K19" s="17">
        <f>COUNTIF('Data input'!E7:E938,"*No response*")</f>
        <v>0</v>
      </c>
    </row>
    <row r="20" spans="1:13" x14ac:dyDescent="0.9">
      <c r="A20" s="17" t="s">
        <v>45</v>
      </c>
      <c r="B20" s="17">
        <f>COUNTIF('Data input'!F:F,"None")</f>
        <v>0</v>
      </c>
      <c r="C20" s="17">
        <f>COUNTIF('Data input'!F7:F938,"*i)*")</f>
        <v>1</v>
      </c>
      <c r="D20" s="17">
        <f>COUNTIF('Data input'!F7:F938,"*ii)*")</f>
        <v>1</v>
      </c>
      <c r="E20" s="17">
        <f>COUNTIF('Data input'!F7:F938,"*iii)*")</f>
        <v>1</v>
      </c>
      <c r="F20" s="17">
        <f>COUNTIF('Data input'!F7:F938,"*iv)*")</f>
        <v>0</v>
      </c>
      <c r="G20" s="17">
        <f>COUNTIF('Data input'!F7:F938,"*v)*")</f>
        <v>0</v>
      </c>
      <c r="H20" s="17">
        <f>COUNTIF('Data input'!F7:F938,"*vi)*")</f>
        <v>0</v>
      </c>
      <c r="I20" s="17">
        <f>COUNTIF('Data input'!F7:F938,"*vii)*")</f>
        <v>0</v>
      </c>
      <c r="J20" s="17">
        <f>COUNTIF('Data input'!F7:F938,"*viii)*")</f>
        <v>0</v>
      </c>
      <c r="K20" s="17">
        <f>COUNTIF('Data input'!F7:F938,"*No response*")</f>
        <v>1</v>
      </c>
    </row>
    <row r="25" spans="1:13" ht="325" x14ac:dyDescent="0.9">
      <c r="B25" s="19" t="str">
        <f>'Data input'!G6</f>
        <v>Q2 - Do you support the proposed implementation approach?</v>
      </c>
      <c r="C25" s="19" t="str">
        <f>'Data input'!H6</f>
        <v xml:space="preserve">Q3 - Do you have any other comments? </v>
      </c>
      <c r="D25" s="19" t="str">
        <f>'Data input'!I6</f>
        <v>Q4 - Any alternatives?</v>
      </c>
      <c r="E25" s="19" t="str">
        <f>'Data input'!J6</f>
        <v>Q5 - Does the draft legal text satisfy the intent of the modification?</v>
      </c>
      <c r="F25" s="19" t="str">
        <f>'Data input'!K6</f>
        <v>Q6 - Do you agree with the Workgroup's assessment that the modification does not impact the Electricity Balancing Regulation (EBR) Article 18 terms and conditions held within the Code?</v>
      </c>
      <c r="G25" s="19" t="str">
        <f>'Data input'!L6</f>
        <v>Q7 -Do you agree that this modification has no impact on competition in generation?</v>
      </c>
      <c r="H25" s="19" t="str">
        <f>'Data input'!O6</f>
        <v>Q10 - Do you agree that the modification results in more cost reflective charging of BSUoS for customers who do not use the Total System by virtue of their connection agreement?</v>
      </c>
      <c r="I25" s="19" t="str">
        <f>'Data input'!P6</f>
        <v>Key points</v>
      </c>
      <c r="J25" s="19">
        <f>'Data input'!Q6</f>
        <v>0</v>
      </c>
      <c r="K25" s="19">
        <f>'Data input'!R6</f>
        <v>0</v>
      </c>
      <c r="L25" s="19">
        <f>'Data input'!S6</f>
        <v>0</v>
      </c>
      <c r="M25" s="19">
        <f>'Data input'!T6</f>
        <v>0</v>
      </c>
    </row>
    <row r="26" spans="1:13" x14ac:dyDescent="0.9">
      <c r="A26" s="17" t="s">
        <v>46</v>
      </c>
      <c r="B26" s="17">
        <f>COUNTIF('Data input'!G:G,"Yes")</f>
        <v>2</v>
      </c>
      <c r="C26" s="17">
        <f>COUNTIF('Data input'!H:H,"Yes")</f>
        <v>0</v>
      </c>
      <c r="D26" s="17">
        <f>COUNTIF('Data input'!I:I,"Yes")</f>
        <v>0</v>
      </c>
      <c r="E26" s="17">
        <f>COUNTIF('Data input'!J:J,"Yes")</f>
        <v>0</v>
      </c>
      <c r="F26" s="17">
        <f>COUNTIF('Data input'!K:K,"Yes")</f>
        <v>2</v>
      </c>
      <c r="G26" s="17">
        <f>COUNTIF('Data input'!L:L,"Yes")</f>
        <v>1</v>
      </c>
      <c r="H26" s="17">
        <f>COUNTIF('Data input'!O:O,"Yes")</f>
        <v>1</v>
      </c>
      <c r="I26" s="17">
        <f>COUNTIF('Data input'!P:P,"Yes")</f>
        <v>0</v>
      </c>
      <c r="J26" s="17">
        <f>COUNTIF('Data input'!Q:Q,"Yes")</f>
        <v>0</v>
      </c>
      <c r="K26" s="17">
        <f>COUNTIF('Data input'!R:R,"Yes")</f>
        <v>0</v>
      </c>
      <c r="L26" s="17">
        <f>COUNTIF('Data input'!S:S,"Yes")</f>
        <v>0</v>
      </c>
      <c r="M26" s="17">
        <f>COUNTIF('Data input'!T:T,"Yes")</f>
        <v>0</v>
      </c>
    </row>
    <row r="27" spans="1:13" x14ac:dyDescent="0.9">
      <c r="A27" s="17" t="s">
        <v>47</v>
      </c>
      <c r="B27" s="17">
        <f>COUNTIF('Data input'!G:G,"No")</f>
        <v>0</v>
      </c>
      <c r="C27" s="17">
        <f>COUNTIF('Data input'!H:H,"No")</f>
        <v>1</v>
      </c>
      <c r="D27" s="17">
        <f>COUNTIF('Data input'!I:I,"No")</f>
        <v>0</v>
      </c>
      <c r="E27" s="17">
        <f>COUNTIF('Data input'!J:J,"No")</f>
        <v>0</v>
      </c>
      <c r="F27" s="17">
        <f>COUNTIF('Data input'!K:K,"No")</f>
        <v>0</v>
      </c>
      <c r="G27" s="17">
        <f>COUNTIF('Data input'!L:L,"No")</f>
        <v>0</v>
      </c>
      <c r="H27" s="17">
        <f>COUNTIF('Data input'!O:O,"No")</f>
        <v>0</v>
      </c>
      <c r="I27" s="17">
        <f>COUNTIF('Data input'!P:P,"No")</f>
        <v>0</v>
      </c>
      <c r="J27" s="17">
        <f>COUNTIF('Data input'!Q:Q,"No")</f>
        <v>0</v>
      </c>
      <c r="K27" s="17">
        <f>COUNTIF('Data input'!R:R,"No")</f>
        <v>0</v>
      </c>
      <c r="L27" s="17">
        <f>COUNTIF('Data input'!S:S,"No")</f>
        <v>0</v>
      </c>
      <c r="M27" s="17">
        <f>COUNTIF('Data input'!T:T,"No")</f>
        <v>0</v>
      </c>
    </row>
    <row r="28" spans="1:13" x14ac:dyDescent="0.9">
      <c r="A28" s="17" t="s">
        <v>43</v>
      </c>
      <c r="B28" s="17">
        <f>COUNTIF('Data input'!G:G,"No response")</f>
        <v>0</v>
      </c>
      <c r="C28" s="17">
        <f>COUNTIF('Data input'!H:H,"No response")</f>
        <v>0</v>
      </c>
      <c r="D28" s="17">
        <f>COUNTIF('Data input'!I:I,"No response")</f>
        <v>0</v>
      </c>
      <c r="E28" s="17">
        <f>COUNTIF('Data input'!J:J,"No response")</f>
        <v>0</v>
      </c>
      <c r="F28" s="17">
        <f>COUNTIF('Data input'!K:K,"No response")</f>
        <v>0</v>
      </c>
      <c r="G28" s="17">
        <f>COUNTIF('Data input'!L:L,"No response")</f>
        <v>0</v>
      </c>
      <c r="H28" s="17">
        <f>COUNTIF('Data input'!O:O,"No response")</f>
        <v>0</v>
      </c>
      <c r="I28" s="17">
        <f>COUNTIF('Data input'!P:P,"No response")</f>
        <v>0</v>
      </c>
      <c r="J28" s="17">
        <f>COUNTIF('Data input'!Q:Q,"No response")</f>
        <v>0</v>
      </c>
      <c r="K28" s="17">
        <f>COUNTIF('Data input'!R:R,"No response")</f>
        <v>0</v>
      </c>
      <c r="L28" s="17">
        <f>COUNTIF('Data input'!S:S,"No response")</f>
        <v>0</v>
      </c>
      <c r="M28" s="17">
        <f>COUNTIF('Data input'!T:T,"No response")</f>
        <v>0</v>
      </c>
    </row>
    <row r="30" spans="1:13" ht="129" x14ac:dyDescent="0.9">
      <c r="A30" s="16" t="s">
        <v>48</v>
      </c>
    </row>
    <row r="37" spans="1:1" ht="129" x14ac:dyDescent="0.9">
      <c r="A37" s="16" t="s">
        <v>49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D477D-504D-4218-BCAA-9F45D6691E48}">
  <dimension ref="A1:C4"/>
  <sheetViews>
    <sheetView workbookViewId="0">
      <selection activeCell="C2" sqref="C2"/>
    </sheetView>
  </sheetViews>
  <sheetFormatPr defaultRowHeight="21.5" x14ac:dyDescent="0.9"/>
  <cols>
    <col min="1" max="1" width="38.5703125" style="23" customWidth="1"/>
    <col min="2" max="2" width="6" style="23" customWidth="1"/>
    <col min="3" max="3" width="53.42578125" style="23" customWidth="1"/>
  </cols>
  <sheetData>
    <row r="1" spans="1:3" s="25" customFormat="1" ht="43" x14ac:dyDescent="0.9">
      <c r="A1" s="24" t="s">
        <v>50</v>
      </c>
      <c r="B1" s="24" t="s">
        <v>51</v>
      </c>
      <c r="C1" s="24" t="s">
        <v>52</v>
      </c>
    </row>
    <row r="2" spans="1:3" ht="86" x14ac:dyDescent="0.9">
      <c r="A2" s="26" t="s">
        <v>53</v>
      </c>
      <c r="B2" s="27">
        <v>1</v>
      </c>
      <c r="C2" s="26" t="s">
        <v>54</v>
      </c>
    </row>
    <row r="3" spans="1:3" ht="107.5" x14ac:dyDescent="0.9">
      <c r="A3" s="26" t="s">
        <v>55</v>
      </c>
      <c r="B3" s="27">
        <v>2</v>
      </c>
      <c r="C3" s="26" t="s">
        <v>56</v>
      </c>
    </row>
    <row r="4" spans="1:3" ht="43" x14ac:dyDescent="0.9">
      <c r="A4" s="26" t="s">
        <v>57</v>
      </c>
      <c r="B4" s="27">
        <v>3</v>
      </c>
      <c r="C4" s="26" t="s">
        <v>58</v>
      </c>
    </row>
  </sheetData>
  <autoFilter ref="A1:C1" xr:uid="{37F66117-4BAE-4CB4-8E6C-5CF3CC19AD8B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0A1AB-43EE-49BC-94B2-C08002885879}">
  <dimension ref="A1:A25"/>
  <sheetViews>
    <sheetView workbookViewId="0"/>
  </sheetViews>
  <sheetFormatPr defaultRowHeight="21.5" x14ac:dyDescent="0.9"/>
  <sheetData>
    <row r="1" spans="1:1" x14ac:dyDescent="0.9">
      <c r="A1" s="25" t="s">
        <v>59</v>
      </c>
    </row>
    <row r="25" spans="1:1" x14ac:dyDescent="0.9">
      <c r="A25" s="25" t="s">
        <v>60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C261C8F09564428ABFA751934FCA20" ma:contentTypeVersion="2" ma:contentTypeDescription="Create a new document." ma:contentTypeScope="" ma:versionID="92798b7919e7cdd92486c400c7aca93a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1d2f5ecfe1e9ace35377c10135e5e33c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F028E3-2C98-413C-B09B-74A27BE1C1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9EE84DE-860B-4E5A-B5C0-357DBC4F12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905282-9325-4147-80B1-3F05DF044DFB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f71abe4e-f5ff-49cd-8eff-5f4949acc510"/>
    <ds:schemaRef ds:uri="http://schemas.openxmlformats.org/package/2006/metadata/core-properties"/>
    <ds:schemaRef ds:uri="97b6fe81-1556-4112-94ca-31043ca39b71"/>
    <ds:schemaRef ds:uri="http://schemas.microsoft.com/office/2006/metadata/properties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a63c9e9e-b4db-442a-a94f-08718d788e8c}" enabled="0" method="" siteId="{a63c9e9e-b4db-442a-a94f-08718d788e8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 input</vt:lpstr>
      <vt:lpstr>Do not share&gt;&gt;</vt:lpstr>
      <vt:lpstr>Data analysis</vt:lpstr>
      <vt:lpstr>Co-pilot prompt</vt:lpstr>
      <vt:lpstr>Co-pilot prompt examples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Ahmed (ESO), Nisar</dc:creator>
  <cp:keywords/>
  <dc:description/>
  <cp:lastModifiedBy>Lizzie Timmins [NESO]</cp:lastModifiedBy>
  <cp:revision/>
  <dcterms:created xsi:type="dcterms:W3CDTF">2020-06-03T09:19:55Z</dcterms:created>
  <dcterms:modified xsi:type="dcterms:W3CDTF">2025-09-29T10:31:25Z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0x0101005BC261C8F09564428ABFA751934FCA20</vt:lpwstr>
  </property>
  <property fmtid="{D5CDD505-2E9C-101B-9397-08002B2CF9AE}" pid="3" name="MediaServiceImageTags">
    <vt:lpwstr/>
  </property>
  <property fmtid="{D5CDD505-2E9C-101B-9397-08002B2CF9AE}" pid="4" name="Order">
    <vt:r8>959100</vt:r8>
  </property>
</Properties>
</file>